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3040" windowHeight="9525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<sst xmlns="http://schemas.openxmlformats.org/spreadsheetml/2006/main" count="855" uniqueCount="602">
  <si>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</si>
  <si>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</si>
  <si>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</si>
  <si>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</si>
  <si>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</si>
  <si>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</si>
  <si>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</si>
  <si>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</si>
  <si>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</si>
  <si>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</si>
  <si>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</si>
  <si>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</si>
  <si>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</si>
  <si>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</si>
  <si>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</si>
  <si>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</si>
  <si>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</si>
  <si>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</si>
  <si>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</si>
  <si>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</si>
  <si>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</si>
  <si>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</si>
  <si>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</si>
  <si>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</si>
  <si>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</si>
  <si>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</si>
  <si>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</si>
  <si>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</si>
  <si>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</si>
  <si>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</si>
  <si>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</si>
  <si>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</si>
  <si>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</si>
  <si>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</si>
  <si>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</si>
  <si>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</si>
  <si>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</si>
  <si>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</si>
  <si>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</si>
  <si>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</si>
  <si>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</si>
  <si>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</si>
  <si>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</si>
  <si>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</si>
  <si>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</si>
  <si>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</si>
  <si>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</si>
  <si>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</si>
  <si>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</si>
  <si>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</si>
  <si>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</si>
  <si>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</si>
  <si>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</si>
  <si>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</si>
  <si>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</si>
  <si>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</si>
  <si>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</si>
  <si>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</si>
  <si>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</si>
  <si>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</si>
  <si>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</si>
  <si>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</si>
  <si>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</si>
  <si>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</si>
  <si>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</si>
  <si>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</si>
  <si>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</si>
  <si>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</si>
  <si>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</si>
  <si>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</si>
  <si>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</si>
  <si>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</si>
  <si>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</si>
  <si>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</si>
  <si>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</si>
  <si>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</si>
  <si>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</si>
  <si>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</si>
  <si>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</si>
  <si>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</si>
  <si>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</si>
  <si>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</si>
  <si>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</si>
  <si>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</si>
  <si>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</si>
  <si>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</si>
  <si>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</si>
  <si>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</si>
  <si>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</si>
  <si>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</si>
  <si>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</si>
  <si>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</si>
  <si>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</si>
  <si>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</si>
  <si>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</si>
  <si>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</si>
  <si>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</si>
  <si>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</si>
  <si>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</si>
  <si>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</si>
  <si>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</si>
  <si>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</si>
  <si>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</si>
  <si>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</si>
  <si>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</si>
  <si>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</si>
  <si>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</si>
  <si>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</si>
  <si>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</si>
  <si>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</si>
  <si>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</si>
  <si>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</si>
  <si>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</si>
  <si>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</si>
  <si>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</si>
  <si>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</si>
  <si>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</si>
  <si>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</si>
  <si>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</si>
  <si>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</si>
  <si>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</si>
  <si>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</si>
  <si>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</si>
  <si>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</si>
  <si>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</si>
  <si>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</si>
  <si>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</si>
  <si>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</si>
  <si>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</si>
  <si>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</si>
  <si>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</si>
  <si>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</si>
  <si>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</si>
  <si>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</si>
  <si>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</si>
  <si>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</si>
  <si>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</si>
  <si>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</si>
  <si>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</si>
  <si>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</si>
  <si>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</si>
  <si>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</si>
  <si>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</si>
  <si>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</si>
  <si>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</si>
  <si>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</si>
  <si>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</si>
  <si>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</si>
  <si>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</si>
  <si>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</si>
  <si>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</si>
  <si>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</si>
  <si>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</si>
  <si>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</si>
  <si>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</si>
  <si>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</si>
  <si>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</si>
  <si>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</si>
  <si>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</si>
  <si>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</si>
  <si>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</si>
  <si>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</si>
  <si>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</si>
  <si>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</si>
  <si>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</si>
  <si>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</si>
  <si>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</si>
  <si>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</si>
  <si>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</si>
  <si>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</si>
  <si>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</si>
  <si>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</si>
  <si>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</si>
  <si>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</si>
  <si>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</si>
  <si>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</si>
  <si>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</si>
  <si>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</si>
  <si>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</si>
  <si>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</si>
  <si>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</si>
  <si>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</si>
  <si>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</si>
  <si>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</si>
  <si>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</si>
  <si>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</si>
  <si>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</si>
  <si>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</si>
  <si>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</si>
  <si>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</si>
  <si>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</si>
  <si>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</si>
  <si>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</si>
  <si>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</si>
  <si>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</si>
  <si>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</si>
  <si>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</si>
  <si>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</si>
  <si>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</si>
  <si>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</si>
  <si>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</si>
  <si>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</si>
  <si>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</si>
  <si>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</si>
  <si>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</si>
  <si>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</si>
  <si>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</si>
  <si>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</si>
  <si>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</si>
  <si>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</si>
  <si>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</si>
  <si>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</si>
  <si>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</si>
  <si>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</si>
  <si>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</si>
  <si>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</si>
  <si>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</si>
  <si>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</si>
  <si>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</si>
  <si>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</si>
  <si>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</si>
  <si>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</si>
  <si>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</si>
  <si>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</si>
  <si>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</si>
  <si>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</si>
  <si>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</si>
  <si>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</si>
  <si>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</si>
  <si>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</si>
  <si>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</si>
  <si>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</si>
  <si>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</si>
  <si>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</si>
  <si>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</si>
  <si>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</si>
  <si>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</si>
  <si>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</si>
  <si>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</si>
  <si>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</si>
  <si>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</si>
  <si>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</si>
  <si>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</si>
  <si>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</si>
  <si>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</si>
  <si>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</si>
  <si>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</si>
  <si>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</si>
  <si>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</si>
  <si>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</si>
  <si>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</si>
  <si>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</si>
  <si>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</si>
  <si>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</si>
  <si>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</si>
  <si>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</si>
  <si>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</si>
  <si>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</si>
  <si>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</si>
  <si>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</si>
  <si>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</si>
  <si>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</si>
  <si>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</si>
  <si>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</si>
  <si>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</si>
  <si>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</si>
  <si>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</si>
  <si>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</si>
  <si>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</si>
  <si>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</si>
  <si>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</si>
  <si>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</si>
  <si>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</si>
  <si>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</si>
  <si>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</si>
  <si>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</si>
  <si>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</si>
  <si>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</si>
  <si>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</si>
  <si>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</si>
  <si>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</si>
  <si>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</si>
  <si>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</si>
  <si>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</si>
  <si>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</si>
  <si>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</si>
  <si>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</si>
  <si>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</si>
  <si>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</si>
  <si>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</si>
  <si>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</si>
  <si>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</si>
  <si>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</si>
  <si>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</si>
  <si>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</si>
  <si>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</si>
  <si>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</si>
  <si>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</si>
  <si>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</si>
  <si>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</si>
  <si>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</si>
  <si>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</si>
  <si>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</si>
  <si>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</si>
  <si>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</si>
  <si>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</si>
  <si>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</si>
  <si>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</si>
  <si>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</si>
  <si>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</si>
  <si>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</si>
  <si>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</si>
  <si>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</si>
  <si>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</si>
  <si>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</si>
  <si>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</si>
  <si>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</si>
  <si>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</si>
  <si>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</si>
  <si>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</si>
  <si>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</si>
  <si>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</si>
  <si>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</si>
  <si>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</si>
  <si>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</si>
  <si>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</si>
  <si>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</si>
  <si>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</si>
  <si>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</si>
  <si>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</si>
  <si>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</si>
  <si>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</si>
  <si>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</si>
  <si>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</si>
  <si>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</si>
  <si>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</si>
  <si>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</si>
  <si>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</si>
  <si>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</si>
  <si>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</si>
  <si>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</si>
  <si>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</si>
  <si>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</si>
  <si>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</si>
  <si>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</si>
  <si>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</si>
  <si>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</si>
  <si>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</si>
  <si>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</si>
  <si>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</si>
  <si>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</si>
  <si>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</si>
  <si>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</si>
  <si>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</si>
  <si>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</si>
  <si>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</si>
  <si>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</si>
  <si>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</si>
  <si>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</si>
  <si>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</si>
  <si>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</si>
  <si>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</si>
  <si>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</si>
  <si>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</si>
  <si>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</si>
  <si>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</si>
  <si>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</si>
  <si>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</si>
  <si>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</si>
  <si>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</si>
  <si>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</si>
  <si>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</si>
  <si>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</si>
  <si>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</si>
  <si>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</si>
  <si>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</si>
  <si>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</si>
  <si>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</si>
  <si>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</si>
  <si>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</si>
  <si>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</si>
  <si>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</si>
  <si>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</si>
  <si>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</si>
  <si>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</si>
  <si>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</si>
  <si>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</si>
  <si>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</si>
  <si>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</si>
  <si>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</si>
  <si>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</si>
  <si>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</si>
  <si>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</si>
  <si>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</si>
  <si>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</si>
  <si>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</si>
  <si>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</si>
  <si>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</si>
  <si>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</si>
  <si>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</si>
  <si>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</si>
  <si>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</si>
  <si>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</si>
  <si>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</si>
  <si>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</si>
  <si>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</si>
  <si>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</si>
  <si>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</si>
  <si>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</si>
  <si>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</si>
  <si>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</si>
  <si>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</si>
  <si>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</si>
  <si>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</si>
  <si>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</si>
  <si>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</si>
  <si>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</si>
  <si>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</si>
  <si>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</si>
  <si>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</si>
  <si>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</si>
  <si>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</si>
  <si>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</si>
  <si>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</si>
  <si>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</si>
  <si>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</si>
  <si>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</si>
  <si>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</si>
  <si>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</si>
  <si>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</si>
  <si>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</si>
  <si>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</si>
  <si>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</si>
  <si>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</si>
  <si>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</si>
  <si>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</si>
  <si>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</si>
  <si>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</si>
  <si>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</si>
  <si>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</si>
  <si>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</si>
  <si>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</si>
  <si>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</si>
  <si>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</si>
  <si>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</si>
  <si>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</si>
  <si>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</si>
  <si>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</si>
  <si>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</si>
  <si>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</si>
  <si>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</si>
  <si>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</si>
  <si>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</si>
  <si>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</si>
  <si>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</si>
  <si>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</si>
  <si>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</si>
  <si>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</si>
  <si>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</si>
  <si>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</si>
  <si>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</si>
  <si>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</si>
  <si>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</si>
  <si>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</si>
  <si>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</si>
  <si>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</si>
  <si>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</si>
  <si>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</si>
  <si>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</si>
  <si>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</si>
  <si>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</si>
  <si>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</si>
  <si>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</si>
  <si>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</si>
  <si>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</si>
  <si>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</si>
  <si>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</si>
  <si>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</si>
  <si>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</si>
  <si>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</si>
  <si>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</si>
  <si>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</si>
  <si>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</si>
  <si>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</si>
  <si>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</si>
  <si>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</si>
  <si>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</si>
  <si>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</si>
  <si>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</si>
  <si>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</si>
  <si>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</si>
  <si>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</si>
  <si>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</si>
  <si>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</si>
  <si>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</si>
  <si>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</si>
  <si>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</si>
  <si>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</si>
  <si>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</si>
  <si>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</si>
  <si>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</si>
  <si>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</si>
  <si>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</si>
  <si>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</si>
  <si>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</si>
  <si>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</si>
  <si>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</si>
  <si>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</si>
  <si>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</si>
  <si>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</si>
  <si>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</si>
  <si>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</si>
  <si>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</si>
  <si>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</si>
  <si>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</si>
  <si>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</si>
  <si>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</si>
  <si>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</si>
  <si>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</si>
  <si>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</si>
  <si>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</si>
  <si>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</si>
  <si>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</si>
  <si>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</si>
  <si>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</si>
  <si>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</si>
  <si>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</si>
  <si>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</si>
  <si>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</si>
  <si>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</si>
  <si>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</si>
  <si>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</si>
  <si>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</si>
  <si>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</si>
  <si>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</si>
  <si>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</si>
  <si>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</si>
  <si>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</si>
  <si>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</si>
  <si>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</si>
  <si>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</si>
  <si>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</si>
  <si>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</si>
  <si>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</si>
  <si>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</si>
  <si>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</si>
  <si>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</si>
  <si>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</si>
  <si>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</si>
  <si>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</si>
  <si>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</si>
  <si>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</si>
  <si>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</si>
  <si>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</si>
  <si>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</si>
  <si>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</si>
  <si>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</si>
  <si>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</si>
  <si>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</si>
  <si>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</si>
  <si>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</si>
  <si>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</si>
  <si>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</si>
  <si>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</si>
  <si>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</si>
  <si>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</si>
  <si>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</si>
  <si>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</si>
  <si>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</si>
  <si>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</si>
  <si>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</si>
  <si>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</si>
  <si>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</si>
  <si>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</si>
  <si>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</si>
  <si>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</si>
  <si>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</si>
  <si>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Planeación de Moroleón, Gto.</t>
  </si>
  <si>
    <t>Correspondiente del 1 de Enero al 31 de Diciembre de 2023</t>
  </si>
  <si>
    <t>_________________________                                                                   ______________________</t>
  </si>
  <si>
    <t>C.P. J. Jesús Mondragón Solís                                                                     Ing. Jesús Zamudio Castro</t>
  </si>
  <si>
    <t xml:space="preserve">              Elaboro                                                                                                        Autorizo</t>
  </si>
  <si>
    <t xml:space="preserve">                                        _________________________</t>
  </si>
  <si>
    <t>_________________</t>
  </si>
  <si>
    <t xml:space="preserve">                                         C.P. J. Jesús Mondragón Solís</t>
  </si>
  <si>
    <t>Ing. Jesús Zamudio Castro</t>
  </si>
  <si>
    <t xml:space="preserve">                                                     Elaboro</t>
  </si>
  <si>
    <t xml:space="preserve">           Autorizo</t>
  </si>
  <si>
    <t>_________________________</t>
  </si>
  <si>
    <t>___________________</t>
  </si>
  <si>
    <t xml:space="preserve"> C.P. J. Jeús Mondragón Solís</t>
  </si>
  <si>
    <t xml:space="preserve"> Ing. Jesús Zamudio Castro</t>
  </si>
  <si>
    <t xml:space="preserve">           Elaboro</t>
  </si>
  <si>
    <t xml:space="preserve">              Autorizo</t>
  </si>
  <si>
    <t xml:space="preserve">               ________________________</t>
  </si>
  <si>
    <t>_____________________</t>
  </si>
  <si>
    <t xml:space="preserve">               C.P. J. Jesús Mondragón Solís</t>
  </si>
  <si>
    <t xml:space="preserve">                             Elaboro</t>
  </si>
  <si>
    <t xml:space="preserve">Bajo protesta de decir verdad declaramos que los Estados Financieros y sus notas, son razonablemente correctos </t>
  </si>
  <si>
    <t>y son responsabilidad del emisor.</t>
  </si>
  <si>
    <t>________________________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</si>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</sst>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D10" sqref="D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1" t="s">
        <v>577</v>
      </c>
      <c r="B1" s="131"/>
      <c r="C1" s="13"/>
      <c r="D1" s="10" t="s">
        <v>517</v>
      </c>
      <c r="E1" s="11">
        <v>2023</v>
      </c>
    </row>
    <row r="2" spans="1:5" ht="18.95" customHeight="1" x14ac:dyDescent="0.2">
      <c r="A2" s="132" t="s">
        <v>516</v>
      </c>
      <c r="B2" s="132"/>
      <c r="C2" s="32"/>
      <c r="D2" s="10" t="s">
        <v>518</v>
      </c>
      <c r="E2" s="13" t="s">
        <v>523</v>
      </c>
    </row>
    <row r="3" spans="1:5" ht="18.95" customHeight="1" x14ac:dyDescent="0.2">
      <c r="A3" s="133" t="s">
        <v>578</v>
      </c>
      <c r="B3" s="133"/>
      <c r="C3" s="13"/>
      <c r="D3" s="10" t="s">
        <v>519</v>
      </c>
      <c r="E3" s="11">
        <v>4</v>
      </c>
    </row>
    <row r="4" spans="1:5" s="89" customFormat="1" ht="18.95" customHeight="1" x14ac:dyDescent="0.2">
      <c r="A4" s="133" t="s">
        <v>538</v>
      </c>
      <c r="B4" s="133"/>
      <c r="C4" s="133"/>
      <c r="D4" s="133"/>
      <c r="E4" s="13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88</v>
      </c>
      <c r="B13" s="42" t="s">
        <v>511</v>
      </c>
    </row>
    <row r="14" spans="1:5" x14ac:dyDescent="0.2">
      <c r="A14" s="41" t="s">
        <v>7</v>
      </c>
      <c r="B14" s="42" t="s">
        <v>512</v>
      </c>
    </row>
    <row r="15" spans="1:5" x14ac:dyDescent="0.2">
      <c r="A15" s="41" t="s">
        <v>8</v>
      </c>
      <c r="B15" s="42" t="s">
        <v>87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513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124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497</v>
      </c>
      <c r="B24" s="91" t="s">
        <v>237</v>
      </c>
    </row>
    <row r="25" spans="1:2" x14ac:dyDescent="0.2">
      <c r="A25" s="90" t="s">
        <v>498</v>
      </c>
      <c r="B25" s="91" t="s">
        <v>499</v>
      </c>
    </row>
    <row r="26" spans="1:2" s="89" customFormat="1" x14ac:dyDescent="0.2">
      <c r="A26" s="90" t="s">
        <v>500</v>
      </c>
      <c r="B26" s="91" t="s">
        <v>274</v>
      </c>
    </row>
    <row r="27" spans="1:2" x14ac:dyDescent="0.2">
      <c r="A27" s="90" t="s">
        <v>501</v>
      </c>
      <c r="B27" s="91" t="s">
        <v>291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539</v>
      </c>
    </row>
    <row r="41" spans="1:2" ht="12" thickBot="1" x14ac:dyDescent="0.25">
      <c r="A41" s="8"/>
      <c r="B41" s="9"/>
    </row>
    <row r="44" spans="1:2" s="89" customFormat="1" x14ac:dyDescent="0.2">
      <c r="B44" s="89" t="s">
        <v>540</v>
      </c>
    </row>
    <row r="45" spans="1:2" s="89" customFormat="1" x14ac:dyDescent="0.2"/>
    <row r="46" spans="1:2" s="89" customFormat="1" x14ac:dyDescent="0.2"/>
    <row r="47" spans="1:2" s="89" customFormat="1" x14ac:dyDescent="0.2"/>
    <row r="48" spans="1:2" s="89" customFormat="1" x14ac:dyDescent="0.2">
      <c r="B48" s="89" t="s">
        <v>579</v>
      </c>
    </row>
    <row r="49" spans="2:2" s="89" customFormat="1" x14ac:dyDescent="0.2">
      <c r="B49" s="89" t="s">
        <v>580</v>
      </c>
    </row>
    <row r="50" spans="2:2" s="89" customFormat="1" x14ac:dyDescent="0.2">
      <c r="B50" s="89" t="s">
        <v>581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" right="0.7" top="0.75" bottom="0.75" header="0.3" footer="0.3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C138" zoomScale="106" zoomScaleNormal="106" workbookViewId="0">
      <selection activeCell="A142" sqref="A142:I159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4.85546875" style="16" customWidth="1"/>
    <col min="5" max="5" width="18.28515625" style="16" customWidth="1"/>
    <col min="6" max="6" width="20.7109375" style="16" customWidth="1"/>
    <col min="7" max="8" width="16.7109375" style="16" customWidth="1"/>
    <col min="9" max="9" width="12.42578125" style="16" customWidth="1"/>
    <col min="10" max="16384" width="9.140625" style="16"/>
  </cols>
  <sheetData>
    <row r="1" spans="1:8" s="12" customFormat="1" ht="18.95" customHeight="1" x14ac:dyDescent="0.25">
      <c r="A1" s="134" t="s">
        <v>577</v>
      </c>
      <c r="B1" s="135"/>
      <c r="C1" s="135"/>
      <c r="D1" s="135"/>
      <c r="E1" s="135"/>
      <c r="F1" s="135"/>
      <c r="G1" s="10" t="s">
        <v>520</v>
      </c>
      <c r="H1" s="21">
        <v>2023</v>
      </c>
    </row>
    <row r="2" spans="1:8" s="12" customFormat="1" ht="18.95" customHeight="1" x14ac:dyDescent="0.25">
      <c r="A2" s="134" t="s">
        <v>524</v>
      </c>
      <c r="B2" s="135"/>
      <c r="C2" s="135"/>
      <c r="D2" s="135"/>
      <c r="E2" s="135"/>
      <c r="F2" s="135"/>
      <c r="G2" s="10" t="s">
        <v>521</v>
      </c>
      <c r="H2" s="21" t="s">
        <v>523</v>
      </c>
    </row>
    <row r="3" spans="1:8" s="12" customFormat="1" ht="18.95" customHeight="1" x14ac:dyDescent="0.25">
      <c r="A3" s="134" t="s">
        <v>578</v>
      </c>
      <c r="B3" s="135"/>
      <c r="C3" s="135"/>
      <c r="D3" s="135"/>
      <c r="E3" s="135"/>
      <c r="F3" s="135"/>
      <c r="G3" s="10" t="s">
        <v>522</v>
      </c>
      <c r="H3" s="21">
        <v>4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465795.17000000004</v>
      </c>
      <c r="D62" s="20">
        <f t="shared" ref="D62:E62" si="0">SUM(D63:D70)</f>
        <v>0</v>
      </c>
      <c r="E62" s="20">
        <f t="shared" si="0"/>
        <v>346214.17</v>
      </c>
    </row>
    <row r="63" spans="1:9" x14ac:dyDescent="0.2">
      <c r="A63" s="18">
        <v>1241</v>
      </c>
      <c r="B63" s="16" t="s">
        <v>170</v>
      </c>
      <c r="C63" s="20">
        <v>310457.77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31445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113000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346214.17</v>
      </c>
    </row>
    <row r="68" spans="1:9" x14ac:dyDescent="0.2">
      <c r="A68" s="18">
        <v>1246</v>
      </c>
      <c r="B68" s="16" t="s">
        <v>175</v>
      </c>
      <c r="C68" s="20">
        <v>10892.4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30562.400000000001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30562.400000000001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1157414.6399999999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1157414.6399999999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79797.98</v>
      </c>
      <c r="D110" s="20">
        <f>SUM(D111:D119)</f>
        <v>79797.98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-2306.38</v>
      </c>
      <c r="D112" s="20">
        <f t="shared" ref="D112:D119" si="1">C112</f>
        <v>-2306.38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82104.36</v>
      </c>
      <c r="D117" s="20">
        <f t="shared" si="1"/>
        <v>82104.36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5" x14ac:dyDescent="0.2">
      <c r="A145" s="18">
        <v>2199</v>
      </c>
      <c r="B145" s="16" t="s">
        <v>231</v>
      </c>
      <c r="C145" s="20">
        <v>0</v>
      </c>
    </row>
    <row r="146" spans="1:5" x14ac:dyDescent="0.2">
      <c r="A146" s="18">
        <v>2240</v>
      </c>
      <c r="B146" s="16" t="s">
        <v>232</v>
      </c>
      <c r="C146" s="20">
        <f>SUM(C147:C149)</f>
        <v>0</v>
      </c>
    </row>
    <row r="147" spans="1:5" x14ac:dyDescent="0.2">
      <c r="A147" s="18">
        <v>2241</v>
      </c>
      <c r="B147" s="16" t="s">
        <v>233</v>
      </c>
      <c r="C147" s="20">
        <v>0</v>
      </c>
    </row>
    <row r="148" spans="1:5" x14ac:dyDescent="0.2">
      <c r="A148" s="18">
        <v>2242</v>
      </c>
      <c r="B148" s="16" t="s">
        <v>234</v>
      </c>
      <c r="C148" s="20">
        <v>0</v>
      </c>
    </row>
    <row r="149" spans="1:5" x14ac:dyDescent="0.2">
      <c r="A149" s="18">
        <v>2249</v>
      </c>
      <c r="B149" s="16" t="s">
        <v>235</v>
      </c>
      <c r="C149" s="20">
        <v>0</v>
      </c>
    </row>
    <row r="151" spans="1:5" x14ac:dyDescent="0.2">
      <c r="B151" s="16" t="s">
        <v>540</v>
      </c>
    </row>
    <row r="157" spans="1:5" ht="15" x14ac:dyDescent="0.25">
      <c r="B157" s="16" t="s">
        <v>582</v>
      </c>
      <c r="D157" t="s">
        <v>583</v>
      </c>
      <c r="E157"/>
    </row>
    <row r="158" spans="1:5" x14ac:dyDescent="0.2">
      <c r="B158" s="16" t="s">
        <v>584</v>
      </c>
      <c r="D158" s="16" t="s">
        <v>585</v>
      </c>
    </row>
    <row r="159" spans="1:5" x14ac:dyDescent="0.2">
      <c r="B159" s="16" t="s">
        <v>586</v>
      </c>
      <c r="D159" s="16" t="s">
        <v>587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"/>
  <sheetViews>
    <sheetView topLeftCell="A208" zoomScaleNormal="100" workbookViewId="0">
      <selection activeCell="A171" sqref="A171:E227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1" style="16" customWidth="1"/>
    <col min="4" max="4" width="8.28515625" style="16" customWidth="1"/>
    <col min="5" max="5" width="13.28515625" style="16" customWidth="1"/>
    <col min="6" max="16384" width="9.140625" style="16"/>
  </cols>
  <sheetData>
    <row r="1" spans="1:5" s="22" customFormat="1" ht="18.95" customHeight="1" x14ac:dyDescent="0.25">
      <c r="A1" s="132" t="s">
        <v>577</v>
      </c>
      <c r="B1" s="132"/>
      <c r="C1" s="132"/>
      <c r="D1" s="10" t="s">
        <v>520</v>
      </c>
      <c r="E1" s="21">
        <v>2023</v>
      </c>
    </row>
    <row r="2" spans="1:5" s="12" customFormat="1" ht="18.95" customHeight="1" x14ac:dyDescent="0.25">
      <c r="A2" s="132" t="s">
        <v>525</v>
      </c>
      <c r="B2" s="132"/>
      <c r="C2" s="132"/>
      <c r="D2" s="10" t="s">
        <v>521</v>
      </c>
      <c r="E2" s="21" t="s">
        <v>523</v>
      </c>
    </row>
    <row r="3" spans="1:5" s="12" customFormat="1" ht="18.95" customHeight="1" x14ac:dyDescent="0.25">
      <c r="A3" s="132" t="s">
        <v>578</v>
      </c>
      <c r="B3" s="132"/>
      <c r="C3" s="132"/>
      <c r="D3" s="10" t="s">
        <v>522</v>
      </c>
      <c r="E3" s="21">
        <v>4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2" t="s">
        <v>495</v>
      </c>
      <c r="B6" s="43"/>
      <c r="C6" s="43"/>
      <c r="D6" s="43"/>
      <c r="E6" s="43"/>
    </row>
    <row r="7" spans="1:5" x14ac:dyDescent="0.2">
      <c r="A7" s="44" t="s">
        <v>92</v>
      </c>
      <c r="B7" s="44" t="s">
        <v>89</v>
      </c>
      <c r="C7" s="44" t="s">
        <v>90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1">
        <f>SUM(C9+C19+C25+C28+C34+C37+C46)</f>
        <v>0</v>
      </c>
      <c r="D8" s="88"/>
      <c r="E8" s="45"/>
    </row>
    <row r="9" spans="1:5" x14ac:dyDescent="0.2">
      <c r="A9" s="46">
        <v>4110</v>
      </c>
      <c r="B9" s="47" t="s">
        <v>238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239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240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241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242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243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244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245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246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247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248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249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250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251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252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253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254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255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256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257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258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259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260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261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262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263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264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265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515</v>
      </c>
      <c r="C46" s="51">
        <f>SUM(C47:C54)</f>
        <v>0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0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494</v>
      </c>
      <c r="B56" s="43"/>
      <c r="C56" s="43"/>
      <c r="D56" s="43"/>
      <c r="E56" s="43"/>
    </row>
    <row r="57" spans="1:5" x14ac:dyDescent="0.2">
      <c r="A57" s="44" t="s">
        <v>92</v>
      </c>
      <c r="B57" s="44" t="s">
        <v>89</v>
      </c>
      <c r="C57" s="44" t="s">
        <v>90</v>
      </c>
      <c r="D57" s="44" t="s">
        <v>236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2056403.52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0</v>
      </c>
      <c r="D59" s="88"/>
      <c r="E59" s="45"/>
    </row>
    <row r="60" spans="1:5" x14ac:dyDescent="0.2">
      <c r="A60" s="46">
        <v>4211</v>
      </c>
      <c r="B60" s="47" t="s">
        <v>266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267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268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269</v>
      </c>
      <c r="C65" s="51">
        <f>SUM(C66:C69)</f>
        <v>2056403.52</v>
      </c>
      <c r="D65" s="88"/>
      <c r="E65" s="45"/>
    </row>
    <row r="66" spans="1:5" x14ac:dyDescent="0.2">
      <c r="A66" s="46">
        <v>4221</v>
      </c>
      <c r="B66" s="47" t="s">
        <v>270</v>
      </c>
      <c r="C66" s="51">
        <v>2056403.52</v>
      </c>
      <c r="D66" s="88"/>
      <c r="E66" s="45"/>
    </row>
    <row r="67" spans="1:5" x14ac:dyDescent="0.2">
      <c r="A67" s="46">
        <v>4223</v>
      </c>
      <c r="B67" s="47" t="s">
        <v>271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273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443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502</v>
      </c>
      <c r="B71" s="43"/>
      <c r="C71" s="43"/>
      <c r="D71" s="43"/>
      <c r="E71" s="43"/>
    </row>
    <row r="72" spans="1:5" x14ac:dyDescent="0.2">
      <c r="A72" s="44" t="s">
        <v>92</v>
      </c>
      <c r="B72" s="44" t="s">
        <v>89</v>
      </c>
      <c r="C72" s="44" t="s">
        <v>90</v>
      </c>
      <c r="D72" s="44" t="s">
        <v>93</v>
      </c>
      <c r="E72" s="44" t="s">
        <v>138</v>
      </c>
    </row>
    <row r="73" spans="1:5" x14ac:dyDescent="0.2">
      <c r="A73" s="50">
        <v>4300</v>
      </c>
      <c r="B73" s="47" t="s">
        <v>274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276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277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285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285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496</v>
      </c>
      <c r="B96" s="43"/>
      <c r="C96" s="43"/>
      <c r="D96" s="43"/>
      <c r="E96" s="43"/>
    </row>
    <row r="97" spans="1:5" x14ac:dyDescent="0.2">
      <c r="A97" s="44" t="s">
        <v>92</v>
      </c>
      <c r="B97" s="44" t="s">
        <v>89</v>
      </c>
      <c r="C97" s="44" t="s">
        <v>90</v>
      </c>
      <c r="D97" s="44" t="s">
        <v>290</v>
      </c>
      <c r="E97" s="44" t="s">
        <v>138</v>
      </c>
    </row>
    <row r="98" spans="1:5" x14ac:dyDescent="0.2">
      <c r="A98" s="50">
        <v>5000</v>
      </c>
      <c r="B98" s="47" t="s">
        <v>291</v>
      </c>
      <c r="C98" s="51">
        <f>C99+C127+C160+C170+C185+C214</f>
        <v>1822380.0199999998</v>
      </c>
      <c r="D98" s="53">
        <v>1</v>
      </c>
      <c r="E98" s="52"/>
    </row>
    <row r="99" spans="1:5" x14ac:dyDescent="0.2">
      <c r="A99" s="50">
        <v>5100</v>
      </c>
      <c r="B99" s="47" t="s">
        <v>292</v>
      </c>
      <c r="C99" s="51">
        <f>C100+C107+C117</f>
        <v>1822380.0199999998</v>
      </c>
      <c r="D99" s="53">
        <f>C99/$C$98</f>
        <v>1</v>
      </c>
      <c r="E99" s="52"/>
    </row>
    <row r="100" spans="1:5" x14ac:dyDescent="0.2">
      <c r="A100" s="50">
        <v>5110</v>
      </c>
      <c r="B100" s="47" t="s">
        <v>293</v>
      </c>
      <c r="C100" s="51">
        <f>SUM(C101:C106)</f>
        <v>1748124.9099999997</v>
      </c>
      <c r="D100" s="53">
        <f t="shared" ref="D100:D163" si="0">C100/$C$98</f>
        <v>0.95925377298638292</v>
      </c>
      <c r="E100" s="52"/>
    </row>
    <row r="101" spans="1:5" x14ac:dyDescent="0.2">
      <c r="A101" s="50">
        <v>5111</v>
      </c>
      <c r="B101" s="47" t="s">
        <v>294</v>
      </c>
      <c r="C101" s="51">
        <v>974448.33</v>
      </c>
      <c r="D101" s="53">
        <f t="shared" si="0"/>
        <v>0.53471192578153925</v>
      </c>
      <c r="E101" s="52"/>
    </row>
    <row r="102" spans="1:5" x14ac:dyDescent="0.2">
      <c r="A102" s="50">
        <v>5112</v>
      </c>
      <c r="B102" s="47" t="s">
        <v>295</v>
      </c>
      <c r="C102" s="51">
        <v>7046.2</v>
      </c>
      <c r="D102" s="53">
        <f t="shared" si="0"/>
        <v>3.8664822499535527E-3</v>
      </c>
      <c r="E102" s="52"/>
    </row>
    <row r="103" spans="1:5" x14ac:dyDescent="0.2">
      <c r="A103" s="50">
        <v>5113</v>
      </c>
      <c r="B103" s="47" t="s">
        <v>296</v>
      </c>
      <c r="C103" s="51">
        <v>209072.56</v>
      </c>
      <c r="D103" s="53">
        <f t="shared" si="0"/>
        <v>0.11472500669756028</v>
      </c>
      <c r="E103" s="52"/>
    </row>
    <row r="104" spans="1:5" x14ac:dyDescent="0.2">
      <c r="A104" s="50">
        <v>5114</v>
      </c>
      <c r="B104" s="47" t="s">
        <v>297</v>
      </c>
      <c r="C104" s="51">
        <v>0</v>
      </c>
      <c r="D104" s="53">
        <f t="shared" si="0"/>
        <v>0</v>
      </c>
      <c r="E104" s="52"/>
    </row>
    <row r="105" spans="1:5" x14ac:dyDescent="0.2">
      <c r="A105" s="50">
        <v>5115</v>
      </c>
      <c r="B105" s="47" t="s">
        <v>298</v>
      </c>
      <c r="C105" s="51">
        <v>557557.81999999995</v>
      </c>
      <c r="D105" s="53">
        <f t="shared" si="0"/>
        <v>0.30595035825732991</v>
      </c>
      <c r="E105" s="52"/>
    </row>
    <row r="106" spans="1:5" x14ac:dyDescent="0.2">
      <c r="A106" s="50">
        <v>5116</v>
      </c>
      <c r="B106" s="47" t="s">
        <v>299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300</v>
      </c>
      <c r="C107" s="51">
        <f>SUM(C108:C116)</f>
        <v>18900.349999999999</v>
      </c>
      <c r="D107" s="53">
        <f t="shared" si="0"/>
        <v>1.037124518079385E-2</v>
      </c>
      <c r="E107" s="52"/>
    </row>
    <row r="108" spans="1:5" x14ac:dyDescent="0.2">
      <c r="A108" s="50">
        <v>5121</v>
      </c>
      <c r="B108" s="47" t="s">
        <v>301</v>
      </c>
      <c r="C108" s="51">
        <v>5660.78</v>
      </c>
      <c r="D108" s="53">
        <f t="shared" si="0"/>
        <v>3.1062566192972202E-3</v>
      </c>
      <c r="E108" s="52"/>
    </row>
    <row r="109" spans="1:5" x14ac:dyDescent="0.2">
      <c r="A109" s="50">
        <v>5122</v>
      </c>
      <c r="B109" s="47" t="s">
        <v>302</v>
      </c>
      <c r="C109" s="51">
        <v>0</v>
      </c>
      <c r="D109" s="53">
        <f t="shared" si="0"/>
        <v>0</v>
      </c>
      <c r="E109" s="52"/>
    </row>
    <row r="110" spans="1:5" x14ac:dyDescent="0.2">
      <c r="A110" s="50">
        <v>5123</v>
      </c>
      <c r="B110" s="47" t="s">
        <v>303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304</v>
      </c>
      <c r="C111" s="51">
        <v>2044.72</v>
      </c>
      <c r="D111" s="53">
        <f t="shared" si="0"/>
        <v>1.1220052774722586E-3</v>
      </c>
      <c r="E111" s="52"/>
    </row>
    <row r="112" spans="1:5" x14ac:dyDescent="0.2">
      <c r="A112" s="50">
        <v>5125</v>
      </c>
      <c r="B112" s="47" t="s">
        <v>305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306</v>
      </c>
      <c r="C113" s="51">
        <v>1099.45</v>
      </c>
      <c r="D113" s="53">
        <f t="shared" si="0"/>
        <v>6.0330446335775791E-4</v>
      </c>
      <c r="E113" s="52"/>
    </row>
    <row r="114" spans="1:5" x14ac:dyDescent="0.2">
      <c r="A114" s="50">
        <v>5127</v>
      </c>
      <c r="B114" s="47" t="s">
        <v>307</v>
      </c>
      <c r="C114" s="51">
        <v>8369.4</v>
      </c>
      <c r="D114" s="53">
        <f t="shared" si="0"/>
        <v>4.592565715245276E-3</v>
      </c>
      <c r="E114" s="52"/>
    </row>
    <row r="115" spans="1:5" x14ac:dyDescent="0.2">
      <c r="A115" s="50">
        <v>5128</v>
      </c>
      <c r="B115" s="47" t="s">
        <v>308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309</v>
      </c>
      <c r="C116" s="51">
        <v>1726</v>
      </c>
      <c r="D116" s="53">
        <f t="shared" si="0"/>
        <v>9.4711310542133808E-4</v>
      </c>
      <c r="E116" s="52"/>
    </row>
    <row r="117" spans="1:5" x14ac:dyDescent="0.2">
      <c r="A117" s="50">
        <v>5130</v>
      </c>
      <c r="B117" s="47" t="s">
        <v>310</v>
      </c>
      <c r="C117" s="51">
        <f>SUM(C118:C126)</f>
        <v>55354.759999999995</v>
      </c>
      <c r="D117" s="53">
        <f t="shared" si="0"/>
        <v>3.0374981832823212E-2</v>
      </c>
      <c r="E117" s="52"/>
    </row>
    <row r="118" spans="1:5" x14ac:dyDescent="0.2">
      <c r="A118" s="50">
        <v>5131</v>
      </c>
      <c r="B118" s="47" t="s">
        <v>311</v>
      </c>
      <c r="C118" s="51">
        <v>8564.7999999999993</v>
      </c>
      <c r="D118" s="53">
        <f t="shared" si="0"/>
        <v>4.6997881374928599E-3</v>
      </c>
      <c r="E118" s="52"/>
    </row>
    <row r="119" spans="1:5" x14ac:dyDescent="0.2">
      <c r="A119" s="50">
        <v>5132</v>
      </c>
      <c r="B119" s="47" t="s">
        <v>312</v>
      </c>
      <c r="C119" s="51">
        <v>0</v>
      </c>
      <c r="D119" s="53">
        <f t="shared" si="0"/>
        <v>0</v>
      </c>
      <c r="E119" s="52"/>
    </row>
    <row r="120" spans="1:5" x14ac:dyDescent="0.2">
      <c r="A120" s="50">
        <v>5133</v>
      </c>
      <c r="B120" s="47" t="s">
        <v>313</v>
      </c>
      <c r="C120" s="51">
        <v>0</v>
      </c>
      <c r="D120" s="53">
        <f t="shared" si="0"/>
        <v>0</v>
      </c>
      <c r="E120" s="52"/>
    </row>
    <row r="121" spans="1:5" x14ac:dyDescent="0.2">
      <c r="A121" s="50">
        <v>5134</v>
      </c>
      <c r="B121" s="47" t="s">
        <v>314</v>
      </c>
      <c r="C121" s="51">
        <v>1160</v>
      </c>
      <c r="D121" s="53">
        <f t="shared" si="0"/>
        <v>6.3653024466323992E-4</v>
      </c>
      <c r="E121" s="52"/>
    </row>
    <row r="122" spans="1:5" x14ac:dyDescent="0.2">
      <c r="A122" s="50">
        <v>5135</v>
      </c>
      <c r="B122" s="47" t="s">
        <v>315</v>
      </c>
      <c r="C122" s="51">
        <v>0</v>
      </c>
      <c r="D122" s="53">
        <f t="shared" si="0"/>
        <v>0</v>
      </c>
      <c r="E122" s="52"/>
    </row>
    <row r="123" spans="1:5" x14ac:dyDescent="0.2">
      <c r="A123" s="50">
        <v>5136</v>
      </c>
      <c r="B123" s="47" t="s">
        <v>316</v>
      </c>
      <c r="C123" s="51">
        <v>1392</v>
      </c>
      <c r="D123" s="53">
        <f t="shared" si="0"/>
        <v>7.6383629359588799E-4</v>
      </c>
      <c r="E123" s="52"/>
    </row>
    <row r="124" spans="1:5" x14ac:dyDescent="0.2">
      <c r="A124" s="50">
        <v>5137</v>
      </c>
      <c r="B124" s="47" t="s">
        <v>317</v>
      </c>
      <c r="C124" s="51">
        <v>3861.01</v>
      </c>
      <c r="D124" s="53">
        <f t="shared" si="0"/>
        <v>2.1186634827131175E-3</v>
      </c>
      <c r="E124" s="52"/>
    </row>
    <row r="125" spans="1:5" x14ac:dyDescent="0.2">
      <c r="A125" s="50">
        <v>5138</v>
      </c>
      <c r="B125" s="47" t="s">
        <v>318</v>
      </c>
      <c r="C125" s="51">
        <v>7875.95</v>
      </c>
      <c r="D125" s="53">
        <f t="shared" si="0"/>
        <v>4.3217934314271076E-3</v>
      </c>
      <c r="E125" s="52"/>
    </row>
    <row r="126" spans="1:5" x14ac:dyDescent="0.2">
      <c r="A126" s="50">
        <v>5139</v>
      </c>
      <c r="B126" s="47" t="s">
        <v>319</v>
      </c>
      <c r="C126" s="51">
        <v>32501</v>
      </c>
      <c r="D126" s="53">
        <f t="shared" si="0"/>
        <v>1.7834370242931E-2</v>
      </c>
      <c r="E126" s="52"/>
    </row>
    <row r="127" spans="1:5" x14ac:dyDescent="0.2">
      <c r="A127" s="50">
        <v>5200</v>
      </c>
      <c r="B127" s="47" t="s">
        <v>320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321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322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323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324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325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326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271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327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328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272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329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330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331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332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273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333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334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335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336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337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338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339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340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341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342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343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344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345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346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347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348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349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350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266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351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352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267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353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354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268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355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356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357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358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359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360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361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362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363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364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365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366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367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367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368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369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370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371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372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373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374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375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376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377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378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379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380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381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382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383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384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385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386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387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288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394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395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396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397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540</v>
      </c>
    </row>
    <row r="225" spans="2:4" ht="15" x14ac:dyDescent="0.25">
      <c r="B225" s="16" t="s">
        <v>588</v>
      </c>
      <c r="C225" t="s">
        <v>589</v>
      </c>
      <c r="D225"/>
    </row>
    <row r="226" spans="2:4" x14ac:dyDescent="0.2">
      <c r="B226" s="16" t="s">
        <v>590</v>
      </c>
      <c r="C226" s="16" t="s">
        <v>591</v>
      </c>
    </row>
    <row r="227" spans="2:4" x14ac:dyDescent="0.2">
      <c r="B227" s="16" t="s">
        <v>592</v>
      </c>
      <c r="C227" s="16" t="s">
        <v>593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1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4" width="12.85546875" style="25" customWidth="1"/>
    <col min="5" max="5" width="14.5703125" style="25" customWidth="1"/>
    <col min="6" max="16384" width="9.140625" style="25"/>
  </cols>
  <sheetData>
    <row r="1" spans="1:5" ht="18.95" customHeight="1" x14ac:dyDescent="0.2">
      <c r="A1" s="136" t="s">
        <v>577</v>
      </c>
      <c r="B1" s="136"/>
      <c r="C1" s="136"/>
      <c r="D1" s="23" t="s">
        <v>520</v>
      </c>
      <c r="E1" s="24">
        <v>2023</v>
      </c>
    </row>
    <row r="2" spans="1:5" ht="18.95" customHeight="1" x14ac:dyDescent="0.2">
      <c r="A2" s="136" t="s">
        <v>526</v>
      </c>
      <c r="B2" s="136"/>
      <c r="C2" s="136"/>
      <c r="D2" s="23" t="s">
        <v>521</v>
      </c>
      <c r="E2" s="24" t="s">
        <v>523</v>
      </c>
    </row>
    <row r="3" spans="1:5" ht="18.95" customHeight="1" x14ac:dyDescent="0.2">
      <c r="A3" s="136" t="s">
        <v>578</v>
      </c>
      <c r="B3" s="136"/>
      <c r="C3" s="136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234023.5</v>
      </c>
    </row>
    <row r="15" spans="1:5" x14ac:dyDescent="0.2">
      <c r="A15" s="29">
        <v>3220</v>
      </c>
      <c r="B15" s="25" t="s">
        <v>402</v>
      </c>
      <c r="C15" s="30">
        <v>1668383.17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s="95" customFormat="1" x14ac:dyDescent="0.2">
      <c r="B29" s="95" t="s">
        <v>540</v>
      </c>
    </row>
    <row r="30" spans="1:3" s="95" customFormat="1" x14ac:dyDescent="0.2"/>
    <row r="31" spans="1:3" s="95" customFormat="1" x14ac:dyDescent="0.2"/>
    <row r="32" spans="1:3" s="95" customFormat="1" x14ac:dyDescent="0.2"/>
    <row r="33" spans="2:4" s="95" customFormat="1" x14ac:dyDescent="0.2"/>
    <row r="34" spans="2:4" s="95" customFormat="1" x14ac:dyDescent="0.2">
      <c r="B34" s="95" t="s">
        <v>594</v>
      </c>
      <c r="D34" s="95" t="s">
        <v>595</v>
      </c>
    </row>
    <row r="35" spans="2:4" s="95" customFormat="1" x14ac:dyDescent="0.2">
      <c r="B35" s="95" t="s">
        <v>596</v>
      </c>
      <c r="D35" s="95" t="s">
        <v>585</v>
      </c>
    </row>
    <row r="36" spans="2:4" s="95" customFormat="1" x14ac:dyDescent="0.2">
      <c r="B36" s="95" t="s">
        <v>597</v>
      </c>
      <c r="D36" s="95" t="s">
        <v>587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opLeftCell="A113" workbookViewId="0">
      <selection activeCell="A91" sqref="A91:E134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3.85546875" style="25" customWidth="1"/>
    <col min="6" max="16384" width="9.140625" style="25"/>
  </cols>
  <sheetData>
    <row r="1" spans="1:5" s="31" customFormat="1" ht="18.95" customHeight="1" x14ac:dyDescent="0.25">
      <c r="A1" s="136" t="s">
        <v>577</v>
      </c>
      <c r="B1" s="136"/>
      <c r="C1" s="136"/>
      <c r="D1" s="23" t="s">
        <v>520</v>
      </c>
      <c r="E1" s="24">
        <v>2023</v>
      </c>
    </row>
    <row r="2" spans="1:5" s="31" customFormat="1" ht="18.95" customHeight="1" x14ac:dyDescent="0.25">
      <c r="A2" s="136" t="s">
        <v>527</v>
      </c>
      <c r="B2" s="136"/>
      <c r="C2" s="136"/>
      <c r="D2" s="23" t="s">
        <v>521</v>
      </c>
      <c r="E2" s="24" t="s">
        <v>523</v>
      </c>
    </row>
    <row r="3" spans="1:5" s="31" customFormat="1" ht="18.95" customHeight="1" x14ac:dyDescent="0.25">
      <c r="A3" s="136" t="s">
        <v>578</v>
      </c>
      <c r="B3" s="136"/>
      <c r="C3" s="136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94">
        <v>2023</v>
      </c>
      <c r="D7" s="94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703380.18</v>
      </c>
      <c r="D9" s="30">
        <v>478479.21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542</v>
      </c>
      <c r="C15" s="100">
        <f>SUM(C8:C14)</f>
        <v>703380.18</v>
      </c>
      <c r="D15" s="100">
        <f>SUM(D8:D14)</f>
        <v>478479.21</v>
      </c>
    </row>
    <row r="18" spans="1:5" x14ac:dyDescent="0.2">
      <c r="A18" s="27" t="s">
        <v>117</v>
      </c>
      <c r="B18" s="27"/>
      <c r="C18" s="27"/>
      <c r="D18" s="27"/>
      <c r="E18" s="95"/>
    </row>
    <row r="19" spans="1:5" x14ac:dyDescent="0.2">
      <c r="A19" s="28" t="s">
        <v>92</v>
      </c>
      <c r="B19" s="28" t="s">
        <v>564</v>
      </c>
      <c r="C19" s="109" t="s">
        <v>563</v>
      </c>
      <c r="D19" s="109" t="s">
        <v>120</v>
      </c>
      <c r="E19" s="95"/>
    </row>
    <row r="20" spans="1:5" x14ac:dyDescent="0.2">
      <c r="A20" s="98">
        <v>1230</v>
      </c>
      <c r="B20" s="99" t="s">
        <v>161</v>
      </c>
      <c r="C20" s="100">
        <f>SUM(C21:C27)</f>
        <v>0</v>
      </c>
      <c r="D20" s="100">
        <f>SUM(D21:D27)</f>
        <v>0</v>
      </c>
      <c r="E20" s="95"/>
    </row>
    <row r="21" spans="1:5" x14ac:dyDescent="0.2">
      <c r="A21" s="29">
        <v>1231</v>
      </c>
      <c r="B21" s="25" t="s">
        <v>162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163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164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165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166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167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168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169</v>
      </c>
      <c r="C28" s="100">
        <f>SUM(C29:C36)</f>
        <v>33965</v>
      </c>
      <c r="D28" s="100">
        <f>SUM(D29:D36)</f>
        <v>33965</v>
      </c>
      <c r="E28" s="95"/>
    </row>
    <row r="29" spans="1:5" x14ac:dyDescent="0.2">
      <c r="A29" s="29">
        <v>1241</v>
      </c>
      <c r="B29" s="25" t="s">
        <v>170</v>
      </c>
      <c r="C29" s="30">
        <v>33965</v>
      </c>
      <c r="D29" s="97">
        <v>33965</v>
      </c>
      <c r="E29" s="95"/>
    </row>
    <row r="30" spans="1:5" x14ac:dyDescent="0.2">
      <c r="A30" s="29">
        <v>1242</v>
      </c>
      <c r="B30" s="25" t="s">
        <v>171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172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173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174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175</v>
      </c>
      <c r="C34" s="30">
        <v>0</v>
      </c>
      <c r="D34" s="97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179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180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7">
        <v>0</v>
      </c>
    </row>
    <row r="43" spans="1:5" x14ac:dyDescent="0.2">
      <c r="B43" s="101" t="s">
        <v>543</v>
      </c>
      <c r="C43" s="100">
        <f>C20+C28+C37</f>
        <v>33965</v>
      </c>
      <c r="D43" s="100">
        <f>D20+D28+D37</f>
        <v>33965</v>
      </c>
    </row>
    <row r="44" spans="1:5" s="95" customFormat="1" x14ac:dyDescent="0.2"/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94">
        <v>2023</v>
      </c>
      <c r="D46" s="94">
        <v>2022</v>
      </c>
      <c r="E46" s="28"/>
    </row>
    <row r="47" spans="1:5" s="95" customFormat="1" x14ac:dyDescent="0.2">
      <c r="A47" s="98">
        <v>3210</v>
      </c>
      <c r="B47" s="99" t="s">
        <v>544</v>
      </c>
      <c r="C47" s="100">
        <v>234023.5</v>
      </c>
      <c r="D47" s="100">
        <v>0</v>
      </c>
    </row>
    <row r="48" spans="1:5" x14ac:dyDescent="0.2">
      <c r="A48" s="96"/>
      <c r="B48" s="101" t="s">
        <v>532</v>
      </c>
      <c r="C48" s="100">
        <f>C51+C63+C91+C94+C49</f>
        <v>0</v>
      </c>
      <c r="D48" s="100">
        <f>D51+D63+D91+D94+D49</f>
        <v>26985.39</v>
      </c>
    </row>
    <row r="49" spans="1:4" s="95" customFormat="1" x14ac:dyDescent="0.2">
      <c r="A49" s="118">
        <v>5100</v>
      </c>
      <c r="B49" s="119" t="s">
        <v>292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565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357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533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359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534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362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535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365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536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536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537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369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370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371</v>
      </c>
      <c r="C63" s="100">
        <f>C64+C73+C76+C82</f>
        <v>0</v>
      </c>
      <c r="D63" s="100">
        <f>D64+D73+D76+D82</f>
        <v>26985.39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26985.39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24349.35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2636.04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98">
        <v>5600</v>
      </c>
      <c r="B91" s="99" t="s">
        <v>43</v>
      </c>
      <c r="C91" s="100">
        <f>C92</f>
        <v>0</v>
      </c>
      <c r="D91" s="100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98">
        <v>2110</v>
      </c>
      <c r="B94" s="104" t="s">
        <v>545</v>
      </c>
      <c r="C94" s="100">
        <f>SUM(C95:C99)</f>
        <v>0</v>
      </c>
      <c r="D94" s="100">
        <f>SUM(D95:D99)</f>
        <v>0</v>
      </c>
    </row>
    <row r="95" spans="1:4" x14ac:dyDescent="0.2">
      <c r="A95" s="96">
        <v>2111</v>
      </c>
      <c r="B95" s="95" t="s">
        <v>546</v>
      </c>
      <c r="C95" s="97">
        <v>0</v>
      </c>
      <c r="D95" s="97">
        <v>0</v>
      </c>
    </row>
    <row r="96" spans="1:4" x14ac:dyDescent="0.2">
      <c r="A96" s="96">
        <v>2112</v>
      </c>
      <c r="B96" s="95" t="s">
        <v>547</v>
      </c>
      <c r="C96" s="97">
        <v>0</v>
      </c>
      <c r="D96" s="97">
        <v>0</v>
      </c>
    </row>
    <row r="97" spans="1:4" x14ac:dyDescent="0.2">
      <c r="A97" s="96">
        <v>2112</v>
      </c>
      <c r="B97" s="95" t="s">
        <v>548</v>
      </c>
      <c r="C97" s="97">
        <v>0</v>
      </c>
      <c r="D97" s="97">
        <v>0</v>
      </c>
    </row>
    <row r="98" spans="1:4" x14ac:dyDescent="0.2">
      <c r="A98" s="96">
        <v>2115</v>
      </c>
      <c r="B98" s="95" t="s">
        <v>549</v>
      </c>
      <c r="C98" s="97">
        <v>0</v>
      </c>
      <c r="D98" s="97">
        <v>0</v>
      </c>
    </row>
    <row r="99" spans="1:4" x14ac:dyDescent="0.2">
      <c r="A99" s="96">
        <v>2114</v>
      </c>
      <c r="B99" s="95" t="s">
        <v>550</v>
      </c>
      <c r="C99" s="97">
        <v>0</v>
      </c>
      <c r="D99" s="97">
        <v>0</v>
      </c>
    </row>
    <row r="100" spans="1:4" x14ac:dyDescent="0.2">
      <c r="A100" s="96"/>
      <c r="B100" s="101" t="s">
        <v>551</v>
      </c>
      <c r="C100" s="100">
        <f>+C101</f>
        <v>0</v>
      </c>
      <c r="D100" s="100">
        <f>+D101</f>
        <v>0</v>
      </c>
    </row>
    <row r="101" spans="1:4" s="95" customFormat="1" x14ac:dyDescent="0.2">
      <c r="A101" s="118">
        <v>3100</v>
      </c>
      <c r="B101" s="124" t="s">
        <v>566</v>
      </c>
      <c r="C101" s="125">
        <f>SUM(C102:C105)</f>
        <v>0</v>
      </c>
      <c r="D101" s="125">
        <f>SUM(D102:D105)</f>
        <v>0</v>
      </c>
    </row>
    <row r="102" spans="1:4" s="95" customFormat="1" x14ac:dyDescent="0.2">
      <c r="A102" s="121"/>
      <c r="B102" s="126" t="s">
        <v>567</v>
      </c>
      <c r="C102" s="127">
        <v>0</v>
      </c>
      <c r="D102" s="127">
        <v>0</v>
      </c>
    </row>
    <row r="103" spans="1:4" s="95" customFormat="1" x14ac:dyDescent="0.2">
      <c r="A103" s="121"/>
      <c r="B103" s="126" t="s">
        <v>568</v>
      </c>
      <c r="C103" s="127">
        <v>0</v>
      </c>
      <c r="D103" s="127">
        <v>0</v>
      </c>
    </row>
    <row r="104" spans="1:4" s="95" customFormat="1" x14ac:dyDescent="0.2">
      <c r="A104" s="121"/>
      <c r="B104" s="126" t="s">
        <v>569</v>
      </c>
      <c r="C104" s="127">
        <v>0</v>
      </c>
      <c r="D104" s="127">
        <v>0</v>
      </c>
    </row>
    <row r="105" spans="1:4" s="95" customFormat="1" x14ac:dyDescent="0.2">
      <c r="A105" s="121"/>
      <c r="B105" s="126" t="s">
        <v>570</v>
      </c>
      <c r="C105" s="127">
        <v>0</v>
      </c>
      <c r="D105" s="127">
        <v>0</v>
      </c>
    </row>
    <row r="106" spans="1:4" s="95" customFormat="1" x14ac:dyDescent="0.2">
      <c r="A106" s="121"/>
      <c r="B106" s="129" t="s">
        <v>571</v>
      </c>
      <c r="C106" s="120">
        <f>+C107</f>
        <v>0</v>
      </c>
      <c r="D106" s="120">
        <f>+D107</f>
        <v>0</v>
      </c>
    </row>
    <row r="107" spans="1:4" s="95" customFormat="1" x14ac:dyDescent="0.2">
      <c r="A107" s="118">
        <v>1270</v>
      </c>
      <c r="B107" s="128" t="s">
        <v>185</v>
      </c>
      <c r="C107" s="125">
        <f>+C108</f>
        <v>0</v>
      </c>
      <c r="D107" s="125">
        <f>+D108</f>
        <v>0</v>
      </c>
    </row>
    <row r="108" spans="1:4" s="95" customFormat="1" x14ac:dyDescent="0.2">
      <c r="A108" s="121">
        <v>1273</v>
      </c>
      <c r="B108" s="122" t="s">
        <v>572</v>
      </c>
      <c r="C108" s="127">
        <v>0</v>
      </c>
      <c r="D108" s="127">
        <v>0</v>
      </c>
    </row>
    <row r="109" spans="1:4" s="95" customFormat="1" x14ac:dyDescent="0.2">
      <c r="A109" s="121"/>
      <c r="B109" s="129" t="s">
        <v>573</v>
      </c>
      <c r="C109" s="120">
        <f>+C110+C112</f>
        <v>0</v>
      </c>
      <c r="D109" s="120">
        <f>+D110+D112</f>
        <v>0</v>
      </c>
    </row>
    <row r="110" spans="1:4" s="95" customFormat="1" x14ac:dyDescent="0.2">
      <c r="A110" s="118">
        <v>4300</v>
      </c>
      <c r="B110" s="124" t="s">
        <v>574</v>
      </c>
      <c r="C110" s="125">
        <f>+C111</f>
        <v>0</v>
      </c>
      <c r="D110" s="130">
        <f>+D111</f>
        <v>0</v>
      </c>
    </row>
    <row r="111" spans="1:4" s="95" customFormat="1" x14ac:dyDescent="0.2">
      <c r="A111" s="121">
        <v>4399</v>
      </c>
      <c r="B111" s="126" t="s">
        <v>285</v>
      </c>
      <c r="C111" s="127">
        <v>0</v>
      </c>
      <c r="D111" s="127">
        <v>0</v>
      </c>
    </row>
    <row r="112" spans="1:4" x14ac:dyDescent="0.2">
      <c r="A112" s="98">
        <v>1120</v>
      </c>
      <c r="B112" s="105" t="s">
        <v>552</v>
      </c>
      <c r="C112" s="100">
        <f>SUM(C113:C121)</f>
        <v>0</v>
      </c>
      <c r="D112" s="100">
        <f>SUM(D113:D121)</f>
        <v>0</v>
      </c>
    </row>
    <row r="113" spans="1:4" x14ac:dyDescent="0.2">
      <c r="A113" s="96">
        <v>1124</v>
      </c>
      <c r="B113" s="106" t="s">
        <v>553</v>
      </c>
      <c r="C113" s="107">
        <v>0</v>
      </c>
      <c r="D113" s="97">
        <v>0</v>
      </c>
    </row>
    <row r="114" spans="1:4" x14ac:dyDescent="0.2">
      <c r="A114" s="96">
        <v>1124</v>
      </c>
      <c r="B114" s="106" t="s">
        <v>554</v>
      </c>
      <c r="C114" s="107">
        <v>0</v>
      </c>
      <c r="D114" s="97">
        <v>0</v>
      </c>
    </row>
    <row r="115" spans="1:4" x14ac:dyDescent="0.2">
      <c r="A115" s="96">
        <v>1124</v>
      </c>
      <c r="B115" s="106" t="s">
        <v>555</v>
      </c>
      <c r="C115" s="107">
        <v>0</v>
      </c>
      <c r="D115" s="97">
        <v>0</v>
      </c>
    </row>
    <row r="116" spans="1:4" x14ac:dyDescent="0.2">
      <c r="A116" s="96">
        <v>1124</v>
      </c>
      <c r="B116" s="106" t="s">
        <v>556</v>
      </c>
      <c r="C116" s="107">
        <v>0</v>
      </c>
      <c r="D116" s="97">
        <v>0</v>
      </c>
    </row>
    <row r="117" spans="1:4" x14ac:dyDescent="0.2">
      <c r="A117" s="96">
        <v>1124</v>
      </c>
      <c r="B117" s="106" t="s">
        <v>557</v>
      </c>
      <c r="C117" s="97">
        <v>0</v>
      </c>
      <c r="D117" s="97">
        <v>0</v>
      </c>
    </row>
    <row r="118" spans="1:4" x14ac:dyDescent="0.2">
      <c r="A118" s="96">
        <v>1124</v>
      </c>
      <c r="B118" s="106" t="s">
        <v>558</v>
      </c>
      <c r="C118" s="97">
        <v>0</v>
      </c>
      <c r="D118" s="97">
        <v>0</v>
      </c>
    </row>
    <row r="119" spans="1:4" x14ac:dyDescent="0.2">
      <c r="A119" s="96">
        <v>1122</v>
      </c>
      <c r="B119" s="106" t="s">
        <v>559</v>
      </c>
      <c r="C119" s="97">
        <v>0</v>
      </c>
      <c r="D119" s="97">
        <v>0</v>
      </c>
    </row>
    <row r="120" spans="1:4" x14ac:dyDescent="0.2">
      <c r="A120" s="96">
        <v>1122</v>
      </c>
      <c r="B120" s="106" t="s">
        <v>560</v>
      </c>
      <c r="C120" s="107">
        <v>0</v>
      </c>
      <c r="D120" s="97">
        <v>0</v>
      </c>
    </row>
    <row r="121" spans="1:4" x14ac:dyDescent="0.2">
      <c r="A121" s="96">
        <v>1122</v>
      </c>
      <c r="B121" s="106" t="s">
        <v>561</v>
      </c>
      <c r="C121" s="97">
        <v>0</v>
      </c>
      <c r="D121" s="97">
        <v>0</v>
      </c>
    </row>
    <row r="122" spans="1:4" x14ac:dyDescent="0.2">
      <c r="A122" s="96"/>
      <c r="B122" s="108" t="s">
        <v>562</v>
      </c>
      <c r="C122" s="100">
        <f>C47+C48+C100-C106-C109</f>
        <v>234023.5</v>
      </c>
      <c r="D122" s="100">
        <f>D47+D48+D100-D106-D109</f>
        <v>26985.39</v>
      </c>
    </row>
    <row r="125" spans="1:4" s="95" customFormat="1" x14ac:dyDescent="0.2">
      <c r="B125" s="16" t="s">
        <v>540</v>
      </c>
      <c r="C125" s="16"/>
      <c r="D125" s="16"/>
    </row>
    <row r="126" spans="1:4" s="95" customFormat="1" x14ac:dyDescent="0.2">
      <c r="B126" s="16"/>
      <c r="C126" s="16"/>
      <c r="D126" s="16"/>
    </row>
    <row r="127" spans="1:4" s="95" customFormat="1" x14ac:dyDescent="0.2">
      <c r="B127" s="16"/>
      <c r="C127" s="16"/>
      <c r="D127" s="16"/>
    </row>
    <row r="128" spans="1:4" s="95" customFormat="1" x14ac:dyDescent="0.2">
      <c r="B128" s="16"/>
      <c r="C128" s="16"/>
      <c r="D128" s="16"/>
    </row>
    <row r="129" spans="2:4" s="95" customFormat="1" x14ac:dyDescent="0.2">
      <c r="B129" s="16"/>
      <c r="C129" s="16"/>
      <c r="D129" s="16"/>
    </row>
    <row r="130" spans="2:4" s="95" customFormat="1" x14ac:dyDescent="0.2">
      <c r="B130" s="16"/>
      <c r="C130" s="16"/>
      <c r="D130" s="16"/>
    </row>
    <row r="131" spans="2:4" s="95" customFormat="1" x14ac:dyDescent="0.2">
      <c r="B131" s="16"/>
      <c r="C131" s="16"/>
      <c r="D131" s="16"/>
    </row>
    <row r="132" spans="2:4" s="95" customFormat="1" ht="15" x14ac:dyDescent="0.25">
      <c r="B132" s="16" t="s">
        <v>588</v>
      </c>
      <c r="C132" t="s">
        <v>589</v>
      </c>
      <c r="D132"/>
    </row>
    <row r="133" spans="2:4" s="95" customFormat="1" x14ac:dyDescent="0.2">
      <c r="B133" s="16" t="s">
        <v>590</v>
      </c>
      <c r="C133" s="16" t="s">
        <v>591</v>
      </c>
      <c r="D133" s="16"/>
    </row>
    <row r="134" spans="2:4" s="95" customFormat="1" x14ac:dyDescent="0.2">
      <c r="B134" s="16" t="s">
        <v>592</v>
      </c>
      <c r="C134" s="16" t="s">
        <v>593</v>
      </c>
      <c r="D13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opLeftCell="A7" workbookViewId="0">
      <selection activeCell="B31" sqref="B31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7" t="s">
        <v>577</v>
      </c>
      <c r="B1" s="138"/>
      <c r="C1" s="139"/>
    </row>
    <row r="2" spans="1:3" s="33" customFormat="1" ht="18" customHeight="1" x14ac:dyDescent="0.25">
      <c r="A2" s="140" t="s">
        <v>528</v>
      </c>
      <c r="B2" s="141"/>
      <c r="C2" s="142"/>
    </row>
    <row r="3" spans="1:3" s="33" customFormat="1" ht="18" customHeight="1" x14ac:dyDescent="0.25">
      <c r="A3" s="140" t="s">
        <v>578</v>
      </c>
      <c r="B3" s="143"/>
      <c r="C3" s="142"/>
    </row>
    <row r="4" spans="1:3" s="36" customFormat="1" ht="18" customHeight="1" x14ac:dyDescent="0.2">
      <c r="A4" s="144" t="s">
        <v>529</v>
      </c>
      <c r="B4" s="145"/>
      <c r="C4" s="146"/>
    </row>
    <row r="5" spans="1:3" s="34" customFormat="1" x14ac:dyDescent="0.2">
      <c r="A5" s="54" t="s">
        <v>449</v>
      </c>
      <c r="B5" s="54"/>
      <c r="C5" s="110">
        <v>2056403.52</v>
      </c>
    </row>
    <row r="6" spans="1:3" x14ac:dyDescent="0.2">
      <c r="A6" s="55"/>
      <c r="B6" s="56"/>
      <c r="C6" s="57"/>
    </row>
    <row r="7" spans="1:3" x14ac:dyDescent="0.2">
      <c r="A7" s="64" t="s">
        <v>450</v>
      </c>
      <c r="B7" s="64"/>
      <c r="C7" s="111">
        <f>SUM(C8:C13)</f>
        <v>0</v>
      </c>
    </row>
    <row r="8" spans="1:3" x14ac:dyDescent="0.2">
      <c r="A8" s="72" t="s">
        <v>451</v>
      </c>
      <c r="B8" s="71" t="s">
        <v>275</v>
      </c>
      <c r="C8" s="112">
        <v>0</v>
      </c>
    </row>
    <row r="9" spans="1:3" x14ac:dyDescent="0.2">
      <c r="A9" s="58" t="s">
        <v>452</v>
      </c>
      <c r="B9" s="59" t="s">
        <v>461</v>
      </c>
      <c r="C9" s="112">
        <v>0</v>
      </c>
    </row>
    <row r="10" spans="1:3" x14ac:dyDescent="0.2">
      <c r="A10" s="58" t="s">
        <v>453</v>
      </c>
      <c r="B10" s="59" t="s">
        <v>283</v>
      </c>
      <c r="C10" s="112">
        <v>0</v>
      </c>
    </row>
    <row r="11" spans="1:3" x14ac:dyDescent="0.2">
      <c r="A11" s="58" t="s">
        <v>454</v>
      </c>
      <c r="B11" s="59" t="s">
        <v>284</v>
      </c>
      <c r="C11" s="112">
        <v>0</v>
      </c>
    </row>
    <row r="12" spans="1:3" x14ac:dyDescent="0.2">
      <c r="A12" s="58" t="s">
        <v>455</v>
      </c>
      <c r="B12" s="59" t="s">
        <v>285</v>
      </c>
      <c r="C12" s="112">
        <v>0</v>
      </c>
    </row>
    <row r="13" spans="1:3" x14ac:dyDescent="0.2">
      <c r="A13" s="60" t="s">
        <v>456</v>
      </c>
      <c r="B13" s="61" t="s">
        <v>457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46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460</v>
      </c>
      <c r="C16" s="112">
        <v>0</v>
      </c>
    </row>
    <row r="17" spans="1:3" x14ac:dyDescent="0.2">
      <c r="A17" s="66">
        <v>3.2</v>
      </c>
      <c r="B17" s="59" t="s">
        <v>458</v>
      </c>
      <c r="C17" s="112">
        <v>0</v>
      </c>
    </row>
    <row r="18" spans="1:3" x14ac:dyDescent="0.2">
      <c r="A18" s="66">
        <v>3.3</v>
      </c>
      <c r="B18" s="61" t="s">
        <v>459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575</v>
      </c>
      <c r="B20" s="69"/>
      <c r="C20" s="110">
        <f>C5+C7-C15</f>
        <v>2056403.52</v>
      </c>
    </row>
    <row r="22" spans="1:3" x14ac:dyDescent="0.2">
      <c r="B22" s="35" t="s">
        <v>598</v>
      </c>
    </row>
    <row r="23" spans="1:3" x14ac:dyDescent="0.2">
      <c r="B23" s="35" t="s">
        <v>599</v>
      </c>
    </row>
    <row r="26" spans="1:3" x14ac:dyDescent="0.2">
      <c r="B26" s="35" t="s">
        <v>600</v>
      </c>
      <c r="C26" s="35" t="s">
        <v>601</v>
      </c>
    </row>
    <row r="27" spans="1:3" x14ac:dyDescent="0.2">
      <c r="B27" s="16" t="s">
        <v>590</v>
      </c>
      <c r="C27" s="16" t="s">
        <v>591</v>
      </c>
    </row>
    <row r="28" spans="1:3" x14ac:dyDescent="0.2">
      <c r="B28" s="16" t="s">
        <v>592</v>
      </c>
      <c r="C28" s="16" t="s">
        <v>593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abSelected="1" workbookViewId="0">
      <selection activeCell="C50" sqref="C50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7" t="s">
        <v>577</v>
      </c>
      <c r="B1" s="148"/>
      <c r="C1" s="149"/>
    </row>
    <row r="2" spans="1:3" s="37" customFormat="1" ht="18.95" customHeight="1" x14ac:dyDescent="0.25">
      <c r="A2" s="150" t="s">
        <v>530</v>
      </c>
      <c r="B2" s="151"/>
      <c r="C2" s="152"/>
    </row>
    <row r="3" spans="1:3" s="37" customFormat="1" ht="18.95" customHeight="1" x14ac:dyDescent="0.25">
      <c r="A3" s="150" t="s">
        <v>578</v>
      </c>
      <c r="B3" s="153"/>
      <c r="C3" s="152"/>
    </row>
    <row r="4" spans="1:3" s="38" customFormat="1" x14ac:dyDescent="0.2">
      <c r="A4" s="144" t="s">
        <v>529</v>
      </c>
      <c r="B4" s="145"/>
      <c r="C4" s="146"/>
    </row>
    <row r="5" spans="1:3" x14ac:dyDescent="0.2">
      <c r="A5" s="80" t="s">
        <v>462</v>
      </c>
      <c r="B5" s="54"/>
      <c r="C5" s="114">
        <v>1856345.02</v>
      </c>
    </row>
    <row r="6" spans="1:3" x14ac:dyDescent="0.2">
      <c r="A6" s="74"/>
      <c r="B6" s="56"/>
      <c r="C6" s="75"/>
    </row>
    <row r="7" spans="1:3" x14ac:dyDescent="0.2">
      <c r="A7" s="64" t="s">
        <v>463</v>
      </c>
      <c r="B7" s="76"/>
      <c r="C7" s="111">
        <f>SUM(C8:C28)</f>
        <v>33965</v>
      </c>
    </row>
    <row r="8" spans="1:3" x14ac:dyDescent="0.2">
      <c r="A8" s="93">
        <v>2.1</v>
      </c>
      <c r="B8" s="81" t="s">
        <v>303</v>
      </c>
      <c r="C8" s="115">
        <v>0</v>
      </c>
    </row>
    <row r="9" spans="1:3" x14ac:dyDescent="0.2">
      <c r="A9" s="93">
        <v>2.2000000000000002</v>
      </c>
      <c r="B9" s="81" t="s">
        <v>300</v>
      </c>
      <c r="C9" s="115">
        <v>0</v>
      </c>
    </row>
    <row r="10" spans="1:3" x14ac:dyDescent="0.2">
      <c r="A10" s="86">
        <v>2.2999999999999998</v>
      </c>
      <c r="B10" s="73" t="s">
        <v>170</v>
      </c>
      <c r="C10" s="115">
        <v>33965</v>
      </c>
    </row>
    <row r="11" spans="1:3" x14ac:dyDescent="0.2">
      <c r="A11" s="86">
        <v>2.4</v>
      </c>
      <c r="B11" s="73" t="s">
        <v>171</v>
      </c>
      <c r="C11" s="115">
        <v>0</v>
      </c>
    </row>
    <row r="12" spans="1:3" x14ac:dyDescent="0.2">
      <c r="A12" s="86">
        <v>2.5</v>
      </c>
      <c r="B12" s="73" t="s">
        <v>172</v>
      </c>
      <c r="C12" s="115">
        <v>0</v>
      </c>
    </row>
    <row r="13" spans="1:3" x14ac:dyDescent="0.2">
      <c r="A13" s="86">
        <v>2.6</v>
      </c>
      <c r="B13" s="73" t="s">
        <v>173</v>
      </c>
      <c r="C13" s="115">
        <v>0</v>
      </c>
    </row>
    <row r="14" spans="1:3" x14ac:dyDescent="0.2">
      <c r="A14" s="86">
        <v>2.7</v>
      </c>
      <c r="B14" s="73" t="s">
        <v>174</v>
      </c>
      <c r="C14" s="115">
        <v>0</v>
      </c>
    </row>
    <row r="15" spans="1:3" x14ac:dyDescent="0.2">
      <c r="A15" s="86">
        <v>2.8</v>
      </c>
      <c r="B15" s="73" t="s">
        <v>175</v>
      </c>
      <c r="C15" s="115">
        <v>0</v>
      </c>
    </row>
    <row r="16" spans="1:3" x14ac:dyDescent="0.2">
      <c r="A16" s="86">
        <v>2.9</v>
      </c>
      <c r="B16" s="73" t="s">
        <v>177</v>
      </c>
      <c r="C16" s="115">
        <v>0</v>
      </c>
    </row>
    <row r="17" spans="1:3" x14ac:dyDescent="0.2">
      <c r="A17" s="86" t="s">
        <v>464</v>
      </c>
      <c r="B17" s="73" t="s">
        <v>465</v>
      </c>
      <c r="C17" s="115">
        <v>0</v>
      </c>
    </row>
    <row r="18" spans="1:3" x14ac:dyDescent="0.2">
      <c r="A18" s="86" t="s">
        <v>490</v>
      </c>
      <c r="B18" s="73" t="s">
        <v>179</v>
      </c>
      <c r="C18" s="115">
        <v>0</v>
      </c>
    </row>
    <row r="19" spans="1:3" x14ac:dyDescent="0.2">
      <c r="A19" s="86" t="s">
        <v>491</v>
      </c>
      <c r="B19" s="73" t="s">
        <v>466</v>
      </c>
      <c r="C19" s="115">
        <v>0</v>
      </c>
    </row>
    <row r="20" spans="1:3" x14ac:dyDescent="0.2">
      <c r="A20" s="86" t="s">
        <v>492</v>
      </c>
      <c r="B20" s="73" t="s">
        <v>467</v>
      </c>
      <c r="C20" s="115">
        <v>0</v>
      </c>
    </row>
    <row r="21" spans="1:3" x14ac:dyDescent="0.2">
      <c r="A21" s="86" t="s">
        <v>493</v>
      </c>
      <c r="B21" s="73" t="s">
        <v>468</v>
      </c>
      <c r="C21" s="115">
        <v>0</v>
      </c>
    </row>
    <row r="22" spans="1:3" x14ac:dyDescent="0.2">
      <c r="A22" s="86" t="s">
        <v>469</v>
      </c>
      <c r="B22" s="73" t="s">
        <v>470</v>
      </c>
      <c r="C22" s="115">
        <v>0</v>
      </c>
    </row>
    <row r="23" spans="1:3" x14ac:dyDescent="0.2">
      <c r="A23" s="86" t="s">
        <v>471</v>
      </c>
      <c r="B23" s="73" t="s">
        <v>472</v>
      </c>
      <c r="C23" s="115">
        <v>0</v>
      </c>
    </row>
    <row r="24" spans="1:3" x14ac:dyDescent="0.2">
      <c r="A24" s="86" t="s">
        <v>473</v>
      </c>
      <c r="B24" s="73" t="s">
        <v>474</v>
      </c>
      <c r="C24" s="115">
        <v>0</v>
      </c>
    </row>
    <row r="25" spans="1:3" x14ac:dyDescent="0.2">
      <c r="A25" s="86" t="s">
        <v>475</v>
      </c>
      <c r="B25" s="73" t="s">
        <v>476</v>
      </c>
      <c r="C25" s="115">
        <v>0</v>
      </c>
    </row>
    <row r="26" spans="1:3" x14ac:dyDescent="0.2">
      <c r="A26" s="86" t="s">
        <v>477</v>
      </c>
      <c r="B26" s="73" t="s">
        <v>478</v>
      </c>
      <c r="C26" s="115">
        <v>0</v>
      </c>
    </row>
    <row r="27" spans="1:3" x14ac:dyDescent="0.2">
      <c r="A27" s="86" t="s">
        <v>479</v>
      </c>
      <c r="B27" s="73" t="s">
        <v>480</v>
      </c>
      <c r="C27" s="115">
        <v>0</v>
      </c>
    </row>
    <row r="28" spans="1:3" x14ac:dyDescent="0.2">
      <c r="A28" s="86" t="s">
        <v>481</v>
      </c>
      <c r="B28" s="81" t="s">
        <v>482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483</v>
      </c>
      <c r="B30" s="85"/>
      <c r="C30" s="116">
        <f>SUM(C31:C35)</f>
        <v>0</v>
      </c>
    </row>
    <row r="31" spans="1:3" x14ac:dyDescent="0.2">
      <c r="A31" s="86" t="s">
        <v>484</v>
      </c>
      <c r="B31" s="73" t="s">
        <v>372</v>
      </c>
      <c r="C31" s="115">
        <v>0</v>
      </c>
    </row>
    <row r="32" spans="1:3" x14ac:dyDescent="0.2">
      <c r="A32" s="86" t="s">
        <v>485</v>
      </c>
      <c r="B32" s="73" t="s">
        <v>44</v>
      </c>
      <c r="C32" s="115">
        <v>0</v>
      </c>
    </row>
    <row r="33" spans="1:3" x14ac:dyDescent="0.2">
      <c r="A33" s="86" t="s">
        <v>486</v>
      </c>
      <c r="B33" s="73" t="s">
        <v>382</v>
      </c>
      <c r="C33" s="115">
        <v>0</v>
      </c>
    </row>
    <row r="34" spans="1:3" x14ac:dyDescent="0.2">
      <c r="A34" s="86" t="s">
        <v>487</v>
      </c>
      <c r="B34" s="73" t="s">
        <v>388</v>
      </c>
      <c r="C34" s="115">
        <v>0</v>
      </c>
    </row>
    <row r="35" spans="1:3" x14ac:dyDescent="0.2">
      <c r="A35" s="86" t="s">
        <v>488</v>
      </c>
      <c r="B35" s="81" t="s">
        <v>489</v>
      </c>
      <c r="C35" s="117">
        <v>0</v>
      </c>
    </row>
    <row r="36" spans="1:3" x14ac:dyDescent="0.2">
      <c r="A36" s="74"/>
      <c r="B36" s="77"/>
      <c r="C36" s="78"/>
    </row>
    <row r="37" spans="1:3" x14ac:dyDescent="0.2">
      <c r="A37" s="79" t="s">
        <v>576</v>
      </c>
      <c r="B37" s="54"/>
      <c r="C37" s="110">
        <f>C5-C7+C30</f>
        <v>1822380.02</v>
      </c>
    </row>
    <row r="39" spans="1:3" x14ac:dyDescent="0.2">
      <c r="B39" s="35" t="s">
        <v>598</v>
      </c>
    </row>
    <row r="40" spans="1:3" x14ac:dyDescent="0.2">
      <c r="B40" s="35" t="s">
        <v>599</v>
      </c>
    </row>
    <row r="43" spans="1:3" x14ac:dyDescent="0.2">
      <c r="B43" s="35" t="s">
        <v>600</v>
      </c>
      <c r="C43" s="35" t="s">
        <v>601</v>
      </c>
    </row>
    <row r="44" spans="1:3" x14ac:dyDescent="0.2">
      <c r="B44" s="16" t="s">
        <v>590</v>
      </c>
      <c r="C44" s="16" t="s">
        <v>591</v>
      </c>
    </row>
    <row r="45" spans="1:3" x14ac:dyDescent="0.2">
      <c r="B45" s="16" t="s">
        <v>592</v>
      </c>
      <c r="C45" s="16" t="s">
        <v>593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G13" sqref="G13"/>
    </sheetView>
  </sheetViews>
  <sheetFormatPr baseColWidth="10" defaultColWidth="9.140625" defaultRowHeight="11.25" x14ac:dyDescent="0.2"/>
  <cols>
    <col min="1" max="1" width="10" style="25" customWidth="1"/>
    <col min="2" max="2" width="66.7109375" style="25" customWidth="1"/>
    <col min="3" max="3" width="10.7109375" style="25" customWidth="1"/>
    <col min="4" max="4" width="13" style="25" customWidth="1"/>
    <col min="5" max="5" width="14" style="25" customWidth="1"/>
    <col min="6" max="6" width="12.42578125" style="25" customWidth="1"/>
    <col min="7" max="7" width="16.7109375" style="25" customWidth="1"/>
    <col min="8" max="8" width="9.42578125" style="25" customWidth="1"/>
    <col min="9" max="9" width="11.42578125" style="25" customWidth="1"/>
    <col min="10" max="10" width="14.5703125" style="25" customWidth="1"/>
    <col min="11" max="16384" width="9.140625" style="25"/>
  </cols>
  <sheetData>
    <row r="1" spans="1:10" ht="18.95" customHeight="1" x14ac:dyDescent="0.2">
      <c r="A1" s="136" t="s">
        <v>577</v>
      </c>
      <c r="B1" s="154"/>
      <c r="C1" s="154"/>
      <c r="D1" s="154"/>
      <c r="E1" s="154"/>
      <c r="F1" s="154"/>
      <c r="G1" s="23" t="s">
        <v>520</v>
      </c>
      <c r="H1" s="24">
        <v>2023</v>
      </c>
    </row>
    <row r="2" spans="1:10" ht="18.95" customHeight="1" x14ac:dyDescent="0.2">
      <c r="A2" s="136" t="s">
        <v>531</v>
      </c>
      <c r="B2" s="154"/>
      <c r="C2" s="154"/>
      <c r="D2" s="154"/>
      <c r="E2" s="154"/>
      <c r="F2" s="154"/>
      <c r="G2" s="23" t="s">
        <v>521</v>
      </c>
      <c r="H2" s="24" t="s">
        <v>523</v>
      </c>
    </row>
    <row r="3" spans="1:10" ht="18.95" customHeight="1" x14ac:dyDescent="0.2">
      <c r="A3" s="155" t="s">
        <v>578</v>
      </c>
      <c r="B3" s="156"/>
      <c r="C3" s="156"/>
      <c r="D3" s="156"/>
      <c r="E3" s="156"/>
      <c r="F3" s="156"/>
      <c r="G3" s="23" t="s">
        <v>522</v>
      </c>
      <c r="H3" s="24">
        <v>4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40" customFormat="1" x14ac:dyDescent="0.2">
      <c r="A8" s="39">
        <v>7000</v>
      </c>
      <c r="B8" s="40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2941237.78</v>
      </c>
      <c r="E36" s="30">
        <v>-1470618.89</v>
      </c>
      <c r="F36" s="30">
        <f t="shared" si="0"/>
        <v>1470618.89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4127022.41</v>
      </c>
      <c r="E37" s="30">
        <v>-4141237.78</v>
      </c>
      <c r="F37" s="30">
        <f t="shared" si="0"/>
        <v>-14215.369999999646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1200000</v>
      </c>
      <c r="E38" s="30">
        <v>-600000</v>
      </c>
      <c r="F38" s="30">
        <f t="shared" si="0"/>
        <v>600000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-1199568.72</v>
      </c>
      <c r="E40" s="30">
        <v>-856834.8</v>
      </c>
      <c r="F40" s="30">
        <f t="shared" si="0"/>
        <v>-2056403.52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1470618.89</v>
      </c>
      <c r="E41" s="30">
        <v>-2941237.78</v>
      </c>
      <c r="F41" s="30">
        <f t="shared" si="0"/>
        <v>-1470618.89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5135250.34</v>
      </c>
      <c r="E42" s="30">
        <v>-4491007.3</v>
      </c>
      <c r="F42" s="30">
        <f t="shared" si="0"/>
        <v>644243.04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1102865.8600000001</v>
      </c>
      <c r="E43" s="30">
        <v>-2132835.0299999998</v>
      </c>
      <c r="F43" s="30">
        <f t="shared" si="0"/>
        <v>-1029969.1699999997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715284.27</v>
      </c>
      <c r="E44" s="30">
        <v>-715284.27</v>
      </c>
      <c r="F44" s="30">
        <f t="shared" si="0"/>
        <v>0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1992371.85</v>
      </c>
      <c r="E45" s="30">
        <v>-1992371.85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89786.47</v>
      </c>
      <c r="E46" s="30">
        <v>-89786.47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748243.42</v>
      </c>
      <c r="E47" s="30">
        <v>1108101.6000000001</v>
      </c>
      <c r="F47" s="30">
        <f t="shared" si="0"/>
        <v>1856345.02</v>
      </c>
    </row>
    <row r="49" spans="2:6" s="95" customFormat="1" x14ac:dyDescent="0.2">
      <c r="B49" s="16" t="s">
        <v>540</v>
      </c>
      <c r="C49" s="16"/>
      <c r="D49" s="16"/>
    </row>
    <row r="50" spans="2:6" s="95" customFormat="1" x14ac:dyDescent="0.2">
      <c r="B50" s="16"/>
      <c r="C50" s="16"/>
      <c r="D50" s="16"/>
    </row>
    <row r="51" spans="2:6" s="95" customFormat="1" x14ac:dyDescent="0.2">
      <c r="B51" s="16"/>
      <c r="C51" s="16"/>
      <c r="D51" s="16"/>
    </row>
    <row r="52" spans="2:6" s="95" customFormat="1" x14ac:dyDescent="0.2">
      <c r="B52" s="16"/>
      <c r="C52" s="16"/>
      <c r="D52" s="16"/>
    </row>
    <row r="53" spans="2:6" s="95" customFormat="1" x14ac:dyDescent="0.2">
      <c r="B53" s="16"/>
      <c r="C53" s="16"/>
      <c r="D53" s="16"/>
    </row>
    <row r="54" spans="2:6" s="95" customFormat="1" x14ac:dyDescent="0.2">
      <c r="B54" s="16"/>
      <c r="C54" s="16"/>
      <c r="D54" s="16"/>
    </row>
    <row r="55" spans="2:6" s="95" customFormat="1" x14ac:dyDescent="0.2">
      <c r="B55" s="16"/>
      <c r="C55" s="16"/>
      <c r="D55" s="16"/>
    </row>
    <row r="56" spans="2:6" s="95" customFormat="1" ht="15" x14ac:dyDescent="0.25">
      <c r="B56" s="16" t="s">
        <v>588</v>
      </c>
      <c r="C56"/>
      <c r="D56"/>
      <c r="E56" t="s">
        <v>589</v>
      </c>
      <c r="F56"/>
    </row>
    <row r="57" spans="2:6" s="95" customFormat="1" ht="10.5" customHeight="1" x14ac:dyDescent="0.25">
      <c r="B57" s="16" t="s">
        <v>590</v>
      </c>
      <c r="C57"/>
      <c r="D57"/>
      <c r="E57" s="16" t="s">
        <v>591</v>
      </c>
      <c r="F57" s="16"/>
    </row>
    <row r="58" spans="2:6" s="95" customFormat="1" ht="10.5" customHeight="1" x14ac:dyDescent="0.25">
      <c r="B58" s="16" t="s">
        <v>592</v>
      </c>
      <c r="C58"/>
      <c r="D58"/>
      <c r="E58" s="16" t="s">
        <v>593</v>
      </c>
      <c r="F5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8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2024-01-29T15:45:49Z</cp:lastPrinted>
  <dcterms:created xsi:type="dcterms:W3CDTF">2012-12-11T20:36:24Z</dcterms:created>
  <dcterms:modified xsi:type="dcterms:W3CDTF">2024-01-29T15:54:12Z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